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2" i="1" l="1"/>
  <c r="D119" i="1" l="1"/>
  <c r="D116" i="1" l="1"/>
  <c r="C116" i="1"/>
  <c r="D102" i="1" l="1"/>
  <c r="C102" i="1"/>
  <c r="E105" i="1"/>
  <c r="F105" i="1"/>
  <c r="D67" i="1" l="1"/>
  <c r="C67" i="1"/>
  <c r="E71" i="1"/>
  <c r="F71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8" i="2" s="1"/>
  <c r="F37" i="2"/>
  <c r="E37" i="2"/>
  <c r="F36" i="2"/>
  <c r="E36" i="2"/>
  <c r="F35" i="2"/>
  <c r="E35" i="2"/>
  <c r="D33" i="2"/>
  <c r="C33" i="2"/>
  <c r="E33" i="2" s="1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16" i="2" l="1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E24" i="2" s="1"/>
  <c r="D24" i="2"/>
  <c r="K24" i="2" s="1"/>
  <c r="C24" i="2"/>
  <c r="D10" i="2"/>
  <c r="K10" i="2" s="1"/>
  <c r="D32" i="1"/>
  <c r="C32" i="1"/>
  <c r="E35" i="1"/>
  <c r="C8" i="2" l="1"/>
  <c r="D9" i="2"/>
  <c r="K9" i="2" s="1"/>
  <c r="D8" i="2"/>
  <c r="F10" i="2"/>
  <c r="C9" i="2"/>
  <c r="F24" i="2"/>
  <c r="C119" i="1"/>
  <c r="C122" i="1" s="1"/>
  <c r="C113" i="1"/>
  <c r="E8" i="2" l="1"/>
  <c r="F8" i="2"/>
  <c r="K8" i="2"/>
  <c r="E9" i="2"/>
  <c r="F9" i="2"/>
  <c r="D45" i="1" l="1"/>
  <c r="C45" i="1"/>
  <c r="E50" i="1"/>
  <c r="E51" i="1"/>
  <c r="D78" i="1" l="1"/>
  <c r="D37" i="1" l="1"/>
  <c r="D55" i="1" l="1"/>
  <c r="F111" i="1" l="1"/>
  <c r="D110" i="1"/>
  <c r="C37" i="1" l="1"/>
  <c r="D113" i="1" l="1"/>
  <c r="D122" i="1" s="1"/>
  <c r="C24" i="1" l="1"/>
  <c r="F45" i="1" l="1"/>
  <c r="F49" i="1"/>
  <c r="E49" i="1"/>
  <c r="C55" i="1" l="1"/>
  <c r="E60" i="1"/>
  <c r="F60" i="1"/>
  <c r="D24" i="1"/>
  <c r="E30" i="1"/>
  <c r="E40" i="1"/>
  <c r="C23" i="1"/>
  <c r="E34" i="1" l="1"/>
  <c r="C15" i="1"/>
  <c r="D84" i="1" l="1"/>
  <c r="C110" i="1" l="1"/>
  <c r="F110" i="1" s="1"/>
  <c r="E111" i="1"/>
  <c r="C91" i="1"/>
  <c r="D91" i="1"/>
  <c r="E110" i="1" l="1"/>
  <c r="D95" i="1" l="1"/>
  <c r="F52" i="1"/>
  <c r="E52" i="1"/>
  <c r="C95" i="1" l="1"/>
  <c r="E106" i="1" l="1"/>
  <c r="F106" i="1"/>
  <c r="C84" i="1"/>
  <c r="E88" i="1"/>
  <c r="F88" i="1"/>
  <c r="E84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2" i="1"/>
  <c r="E63" i="1"/>
  <c r="F63" i="1"/>
  <c r="C64" i="1"/>
  <c r="D64" i="1"/>
  <c r="E66" i="1"/>
  <c r="F66" i="1"/>
  <c r="E69" i="1"/>
  <c r="F69" i="1"/>
  <c r="E70" i="1"/>
  <c r="F70" i="1"/>
  <c r="C72" i="1"/>
  <c r="D72" i="1"/>
  <c r="E74" i="1"/>
  <c r="F74" i="1"/>
  <c r="E75" i="1"/>
  <c r="F75" i="1"/>
  <c r="E76" i="1"/>
  <c r="F76" i="1"/>
  <c r="E77" i="1"/>
  <c r="F77" i="1"/>
  <c r="C78" i="1"/>
  <c r="E80" i="1"/>
  <c r="F80" i="1"/>
  <c r="E81" i="1"/>
  <c r="F81" i="1"/>
  <c r="E82" i="1"/>
  <c r="F82" i="1"/>
  <c r="E83" i="1"/>
  <c r="F83" i="1"/>
  <c r="E86" i="1"/>
  <c r="F86" i="1"/>
  <c r="E87" i="1"/>
  <c r="F87" i="1"/>
  <c r="E89" i="1"/>
  <c r="F89" i="1"/>
  <c r="E90" i="1"/>
  <c r="F90" i="1"/>
  <c r="E93" i="1"/>
  <c r="F93" i="1"/>
  <c r="E94" i="1"/>
  <c r="F94" i="1"/>
  <c r="E97" i="1"/>
  <c r="F97" i="1"/>
  <c r="E98" i="1"/>
  <c r="F98" i="1"/>
  <c r="E99" i="1"/>
  <c r="F99" i="1"/>
  <c r="E100" i="1"/>
  <c r="F100" i="1"/>
  <c r="E101" i="1"/>
  <c r="F101" i="1"/>
  <c r="E104" i="1"/>
  <c r="F104" i="1"/>
  <c r="C107" i="1"/>
  <c r="D107" i="1"/>
  <c r="E109" i="1"/>
  <c r="F109" i="1"/>
  <c r="C8" i="1" l="1"/>
  <c r="C7" i="1"/>
  <c r="C54" i="1"/>
  <c r="D54" i="1"/>
  <c r="E45" i="1"/>
  <c r="E19" i="1"/>
  <c r="F19" i="1"/>
  <c r="E15" i="1"/>
  <c r="F15" i="1"/>
  <c r="F37" i="1"/>
  <c r="F64" i="1"/>
  <c r="F24" i="1"/>
  <c r="E91" i="1"/>
  <c r="F84" i="1"/>
  <c r="E67" i="1"/>
  <c r="E32" i="1"/>
  <c r="E102" i="1"/>
  <c r="F78" i="1"/>
  <c r="E64" i="1"/>
  <c r="E55" i="1"/>
  <c r="E107" i="1"/>
  <c r="F102" i="1"/>
  <c r="E95" i="1"/>
  <c r="F91" i="1"/>
  <c r="E72" i="1"/>
  <c r="F67" i="1"/>
  <c r="F55" i="1"/>
  <c r="F32" i="1"/>
  <c r="F107" i="1"/>
  <c r="F95" i="1"/>
  <c r="E78" i="1"/>
  <c r="F72" i="1"/>
  <c r="E24" i="1"/>
  <c r="C112" i="1" l="1"/>
  <c r="E9" i="1"/>
  <c r="F9" i="1"/>
  <c r="E23" i="1"/>
  <c r="E54" i="1"/>
  <c r="F54" i="1"/>
  <c r="F23" i="1"/>
  <c r="F8" i="1" l="1"/>
  <c r="E8" i="1"/>
  <c r="F7" i="1"/>
  <c r="E7" i="1"/>
</calcChain>
</file>

<file path=xl/sharedStrings.xml><?xml version="1.0" encoding="utf-8"?>
<sst xmlns="http://schemas.openxmlformats.org/spreadsheetml/2006/main" count="350" uniqueCount="213">
  <si>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</si>
  <si>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</si>
  <si>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</si>
  <si>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</si>
  <si>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</si>
  <si>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</si>
  <si>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</si>
  <si>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</si>
  <si>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</si>
  <si>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</si>
  <si>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</si>
  <si>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</si>
  <si>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</si>
  <si>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</si>
  <si>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</si>
  <si>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</si>
  <si>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</si>
  <si>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</si>
  <si>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</si>
  <si>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</si>
  <si>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</si>
  <si>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</si>
  <si>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</si>
  <si>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</si>
  <si>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</si>
  <si>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</si>
  <si>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</si>
  <si>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</si>
  <si>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</si>
  <si>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</si>
  <si>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</si>
  <si>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</si>
  <si>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</si>
  <si>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</si>
  <si>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</si>
  <si>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</si>
  <si>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</si>
  <si>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</si>
  <si>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</si>
  <si>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</si>
  <si>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</si>
  <si>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</si>
  <si>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</si>
  <si>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</si>
  <si>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</si>
  <si>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</si>
  <si>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</si>
  <si>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</si>
  <si>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</si>
  <si>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</si>
  <si>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</si>
  <si>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</si>
  <si>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</si>
  <si>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</si>
  <si>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</si>
  <si>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</si>
  <si>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</si>
  <si>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</si>
  <si>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</si>
  <si>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</si>
  <si>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</si>
  <si>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</si>
  <si>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</si>
  <si>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</si>
  <si>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</si>
  <si>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</si>
  <si>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</si>
  <si>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</si>
  <si>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</si>
  <si>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</si>
  <si>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</si>
  <si>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</si>
  <si>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</si>
  <si>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</si>
  <si>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</si>
  <si>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</si>
  <si>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</si>
  <si>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</si>
  <si>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</si>
  <si>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</si>
  <si>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</si>
  <si>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</si>
  <si>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</si>
  <si>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</si>
  <si>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</si>
  <si>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</si>
  <si>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</si>
  <si>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</si>
  <si>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</si>
  <si>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</si>
  <si>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</si>
  <si>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</si>
  <si>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</si>
  <si>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</si>
  <si>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</si>
  <si>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</si>
  <si>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</si>
  <si>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</si>
  <si>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</si>
  <si>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</si>
  <si>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</si>
  <si>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</si>
  <si>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</si>
  <si>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</si>
  <si>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</si>
  <si>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</si>
  <si>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</si>
  <si>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</si>
  <si>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</si>
  <si>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</si>
  <si>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</si>
  <si>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</si>
  <si>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</si>
  <si>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</si>
  <si>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</si>
  <si>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</si>
  <si>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</si>
  <si>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</si>
  <si>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</si>
  <si>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</si>
  <si>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</si>
  <si>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</si>
  <si>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</si>
  <si>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</si>
  <si>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</si>
  <si>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</si>
  <si>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</si>
  <si>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</si>
  <si>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</si>
  <si>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</si>
  <si>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</si>
  <si>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</si>
  <si>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</si>
  <si>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</si>
  <si>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</si>
  <si>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</si>
  <si>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</si>
  <si>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</si>
  <si>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</si>
  <si>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</si>
  <si>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</si>
  <si>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</si>
  <si>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</si>
  <si>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</si>
  <si>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</si>
  <si>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</si>
  <si>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</si>
  <si>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</si>
  <si>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</si>
  <si>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</si>
  <si>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</si>
  <si>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</si>
  <si>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</si>
  <si>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</si>
  <si>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</si>
  <si>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</si>
  <si>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</si>
  <si>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</si>
  <si>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</si>
  <si>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</si>
  <si>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</si>
  <si>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</si>
  <si>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</si>
  <si>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</si>
  <si>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</si>
  <si>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</si>
  <si>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</si>
  <si>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</si>
  <si>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</si>
  <si>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</si>
  <si>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</si>
  <si>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</si>
  <si>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</si>
  <si>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</si>
  <si>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</si>
  <si>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</si>
  <si>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</si>
  <si>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</si>
  <si>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</si>
  <si>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</si>
  <si>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</si>
  <si>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</si>
  <si>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</si>
  <si>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</si>
  <si>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</si>
  <si>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</si>
  <si>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</si>
  <si>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</si>
  <si>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</si>
  <si>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</si>
  <si>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</si>
  <si>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</si>
  <si>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</si>
  <si>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</si>
  <si>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</si>
  <si>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</si>
  <si>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</si>
  <si>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</si>
  <si>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</si>
  <si>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</si>
  <si>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</si>
  <si>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</si>
  <si>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</si>
  <si>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</si>
  <si>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</si>
  <si>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</si>
  <si>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</si>
  <si>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</si>
  <si>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</si>
  <si>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Сведения об исполнении бюджета Северо-Енисейского района  
на 01.05.2019 года</t>
  </si>
  <si>
    <t>Исполнитель:Волкова Юлия Анатольевна 8 (39160) 21-1-61</t>
  </si>
  <si>
    <t>А.Э. Перепелица</t>
  </si>
  <si>
    <t>Заместитель главы администрации по финансам и бюджетному устройству,
руководитель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</si>
</sst>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2"/>
  <sheetViews>
    <sheetView tabSelected="1" workbookViewId="0">
      <selection activeCell="F11" sqref="F11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209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1914207.7749999999</v>
      </c>
      <c r="D7" s="22">
        <f>D9+D23+D45</f>
        <v>638801.049</v>
      </c>
      <c r="E7" s="22">
        <f t="shared" ref="E7:E24" si="0">C7-D7</f>
        <v>1275406.7259999998</v>
      </c>
      <c r="F7" s="22">
        <f>D7*100/C7</f>
        <v>33.371562760474106</v>
      </c>
    </row>
    <row r="8" spans="1:14" x14ac:dyDescent="0.25">
      <c r="A8" s="27" t="s">
        <v>164</v>
      </c>
      <c r="B8" s="10" t="s">
        <v>135</v>
      </c>
      <c r="C8" s="22">
        <f>C9+C23</f>
        <v>1243793.0999999999</v>
      </c>
      <c r="D8" s="22">
        <f>D9+D23</f>
        <v>238703.51300000004</v>
      </c>
      <c r="E8" s="22">
        <f t="shared" si="0"/>
        <v>1005089.5869999998</v>
      </c>
      <c r="F8" s="22">
        <f>D8*100/C8</f>
        <v>19.191577200420237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1159564.3999999999</v>
      </c>
      <c r="D9" s="22">
        <f>D10+D11+D12+D13+D14+D15+D19</f>
        <v>203731.89500000005</v>
      </c>
      <c r="E9" s="22">
        <f t="shared" ref="E9" si="1">E10+E11+E12+E13+E14+E15+E19</f>
        <v>955832.50599999994</v>
      </c>
      <c r="F9" s="22">
        <f t="shared" ref="F9:F23" si="2">D9*100/C9</f>
        <v>17.56969211886809</v>
      </c>
      <c r="H9" s="4"/>
    </row>
    <row r="10" spans="1:14" x14ac:dyDescent="0.25">
      <c r="A10" s="27" t="s">
        <v>162</v>
      </c>
      <c r="B10" s="16" t="s">
        <v>28</v>
      </c>
      <c r="C10" s="24">
        <v>562700</v>
      </c>
      <c r="D10" s="22">
        <v>7932.44</v>
      </c>
      <c r="E10" s="22">
        <f t="shared" si="0"/>
        <v>554767.56000000006</v>
      </c>
      <c r="F10" s="22">
        <f t="shared" si="2"/>
        <v>1.4097103252177003</v>
      </c>
    </row>
    <row r="11" spans="1:14" x14ac:dyDescent="0.25">
      <c r="A11" s="27" t="s">
        <v>163</v>
      </c>
      <c r="B11" s="16" t="s">
        <v>27</v>
      </c>
      <c r="C11" s="22">
        <v>582347.19999999995</v>
      </c>
      <c r="D11" s="22">
        <v>190128.31</v>
      </c>
      <c r="E11" s="22">
        <f t="shared" si="0"/>
        <v>392218.88999999996</v>
      </c>
      <c r="F11" s="22">
        <f t="shared" si="2"/>
        <v>32.648617525764699</v>
      </c>
    </row>
    <row r="12" spans="1:14" ht="25.5" x14ac:dyDescent="0.25">
      <c r="A12" s="27" t="s">
        <v>166</v>
      </c>
      <c r="B12" s="16" t="s">
        <v>26</v>
      </c>
      <c r="C12" s="22">
        <v>1317.2</v>
      </c>
      <c r="D12" s="22">
        <v>466.7</v>
      </c>
      <c r="E12" s="22">
        <f t="shared" si="0"/>
        <v>850.5</v>
      </c>
      <c r="F12" s="22">
        <f t="shared" si="2"/>
        <v>35.431217734588522</v>
      </c>
    </row>
    <row r="13" spans="1:14" x14ac:dyDescent="0.25">
      <c r="A13" s="27" t="s">
        <v>167</v>
      </c>
      <c r="B13" s="16" t="s">
        <v>168</v>
      </c>
      <c r="C13" s="24">
        <v>8850</v>
      </c>
      <c r="D13" s="22">
        <v>3974.4769999999999</v>
      </c>
      <c r="E13" s="22">
        <f t="shared" si="0"/>
        <v>4875.5230000000001</v>
      </c>
      <c r="F13" s="22">
        <f t="shared" si="2"/>
        <v>44.909344632768359</v>
      </c>
    </row>
    <row r="14" spans="1:14" x14ac:dyDescent="0.25">
      <c r="A14" s="27" t="s">
        <v>169</v>
      </c>
      <c r="B14" s="16" t="s">
        <v>25</v>
      </c>
      <c r="C14" s="22">
        <v>600</v>
      </c>
      <c r="D14" s="22">
        <v>76.623999999999995</v>
      </c>
      <c r="E14" s="22">
        <f t="shared" si="0"/>
        <v>523.37599999999998</v>
      </c>
      <c r="F14" s="22">
        <f t="shared" si="2"/>
        <v>12.770666666666665</v>
      </c>
    </row>
    <row r="15" spans="1:14" x14ac:dyDescent="0.25">
      <c r="A15" s="27" t="s">
        <v>170</v>
      </c>
      <c r="B15" s="16" t="s">
        <v>113</v>
      </c>
      <c r="C15" s="22">
        <f>C17+C18</f>
        <v>2050</v>
      </c>
      <c r="D15" s="22">
        <v>634.83299999999997</v>
      </c>
      <c r="E15" s="22">
        <f t="shared" ref="E15" si="3">E17+E18</f>
        <v>1415.1680000000001</v>
      </c>
      <c r="F15" s="22">
        <f t="shared" si="2"/>
        <v>30.967463414634143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1800</v>
      </c>
      <c r="D17" s="32">
        <v>613.923</v>
      </c>
      <c r="E17" s="32">
        <f t="shared" si="0"/>
        <v>1186.077</v>
      </c>
      <c r="F17" s="32">
        <f t="shared" si="2"/>
        <v>34.106833333333334</v>
      </c>
    </row>
    <row r="18" spans="1:14" ht="48" x14ac:dyDescent="0.25">
      <c r="A18" s="27" t="s">
        <v>172</v>
      </c>
      <c r="B18" s="34" t="s">
        <v>112</v>
      </c>
      <c r="C18" s="32">
        <v>250</v>
      </c>
      <c r="D18" s="32">
        <v>20.908999999999999</v>
      </c>
      <c r="E18" s="32">
        <f t="shared" si="0"/>
        <v>229.09100000000001</v>
      </c>
      <c r="F18" s="32">
        <f t="shared" si="2"/>
        <v>8.3635999999999999</v>
      </c>
    </row>
    <row r="19" spans="1:14" x14ac:dyDescent="0.25">
      <c r="A19" s="27" t="s">
        <v>173</v>
      </c>
      <c r="B19" s="16" t="s">
        <v>114</v>
      </c>
      <c r="C19" s="24">
        <f>C21+C22</f>
        <v>1700</v>
      </c>
      <c r="D19" s="24">
        <v>518.51099999999997</v>
      </c>
      <c r="E19" s="24">
        <f t="shared" ref="E19" si="4">E21+E22</f>
        <v>1181.4889999999998</v>
      </c>
      <c r="F19" s="22">
        <f>D19*100/C19</f>
        <v>30.500647058823528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1501.6</v>
      </c>
      <c r="D21" s="32">
        <v>441.71100000000001</v>
      </c>
      <c r="E21" s="32">
        <f t="shared" ref="E21:E22" si="5">C21-D21</f>
        <v>1059.8889999999999</v>
      </c>
      <c r="F21" s="32">
        <f t="shared" ref="F21:F22" si="6">D21*100/C21</f>
        <v>29.416022908897176</v>
      </c>
    </row>
    <row r="22" spans="1:14" ht="60" x14ac:dyDescent="0.25">
      <c r="A22" s="27" t="s">
        <v>175</v>
      </c>
      <c r="B22" s="33" t="s">
        <v>116</v>
      </c>
      <c r="C22" s="41">
        <v>198.4</v>
      </c>
      <c r="D22" s="32">
        <v>76.8</v>
      </c>
      <c r="E22" s="32">
        <f t="shared" si="5"/>
        <v>121.60000000000001</v>
      </c>
      <c r="F22" s="32">
        <f t="shared" si="6"/>
        <v>38.70967741935484</v>
      </c>
    </row>
    <row r="23" spans="1:14" ht="18.75" customHeight="1" x14ac:dyDescent="0.25">
      <c r="A23" s="26"/>
      <c r="B23" s="16" t="s">
        <v>24</v>
      </c>
      <c r="C23" s="22">
        <f>C24+C31+C32+C37+C42+C43+C44</f>
        <v>84228.7</v>
      </c>
      <c r="D23" s="22">
        <f>D31+D32+D37+D42+D43+D44+D24</f>
        <v>34971.618000000002</v>
      </c>
      <c r="E23" s="22">
        <f>E24+E31+E32+E37+E42+E43+E44</f>
        <v>48557.082000000009</v>
      </c>
      <c r="F23" s="22">
        <f t="shared" si="2"/>
        <v>41.519835875420142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61676.5</v>
      </c>
      <c r="D24" s="24">
        <f>D26+D27+D28+D29+D30</f>
        <v>23996.92</v>
      </c>
      <c r="E24" s="22">
        <f t="shared" si="0"/>
        <v>37679.58</v>
      </c>
      <c r="F24" s="22">
        <f>D24*100/C24</f>
        <v>38.907720120305143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29000</v>
      </c>
      <c r="D26" s="32">
        <v>7187.6729999999998</v>
      </c>
      <c r="E26" s="32">
        <f t="shared" ref="E26:E32" si="7">C26-D26</f>
        <v>21812.327000000001</v>
      </c>
      <c r="F26" s="32">
        <f>D26*100/C26</f>
        <v>24.785079310344827</v>
      </c>
      <c r="N26" s="45"/>
    </row>
    <row r="27" spans="1:14" ht="48" x14ac:dyDescent="0.25">
      <c r="A27" s="26" t="s">
        <v>181</v>
      </c>
      <c r="B27" s="33" t="s">
        <v>109</v>
      </c>
      <c r="C27" s="41">
        <v>8700</v>
      </c>
      <c r="D27" s="32">
        <v>8582.6849999999995</v>
      </c>
      <c r="E27" s="32">
        <f t="shared" si="7"/>
        <v>117.31500000000051</v>
      </c>
      <c r="F27" s="32">
        <f t="shared" ref="F27:F28" si="8">D27*100/C27</f>
        <v>98.651551724137931</v>
      </c>
    </row>
    <row r="28" spans="1:14" ht="36" x14ac:dyDescent="0.25">
      <c r="A28" s="26" t="s">
        <v>182</v>
      </c>
      <c r="B28" s="34" t="s">
        <v>117</v>
      </c>
      <c r="C28" s="41">
        <v>23966.5</v>
      </c>
      <c r="D28" s="32">
        <v>8117.0280000000002</v>
      </c>
      <c r="E28" s="32">
        <f t="shared" si="7"/>
        <v>15849.472</v>
      </c>
      <c r="F28" s="32">
        <f t="shared" si="8"/>
        <v>33.868224396553522</v>
      </c>
    </row>
    <row r="29" spans="1:14" ht="36" x14ac:dyDescent="0.25">
      <c r="A29" s="29" t="s">
        <v>183</v>
      </c>
      <c r="B29" s="30" t="s">
        <v>118</v>
      </c>
      <c r="C29" s="41">
        <v>1</v>
      </c>
      <c r="D29" s="32">
        <v>9.1029999999999998</v>
      </c>
      <c r="E29" s="32">
        <f>C29-D29</f>
        <v>-8.1029999999999998</v>
      </c>
      <c r="F29" s="32">
        <f>D29*100/C29</f>
        <v>910.3</v>
      </c>
    </row>
    <row r="30" spans="1:14" ht="24" x14ac:dyDescent="0.25">
      <c r="A30" s="29" t="s">
        <v>184</v>
      </c>
      <c r="B30" s="30" t="s">
        <v>148</v>
      </c>
      <c r="C30" s="41">
        <v>9</v>
      </c>
      <c r="D30" s="32">
        <v>100.431</v>
      </c>
      <c r="E30" s="32">
        <f>C30-D30</f>
        <v>-91.430999999999997</v>
      </c>
      <c r="F30" s="32">
        <v>0</v>
      </c>
      <c r="M30" s="46"/>
    </row>
    <row r="31" spans="1:14" x14ac:dyDescent="0.25">
      <c r="A31" s="27" t="s">
        <v>177</v>
      </c>
      <c r="B31" s="16" t="s">
        <v>22</v>
      </c>
      <c r="C31" s="24">
        <v>4330</v>
      </c>
      <c r="D31" s="22">
        <v>2360.7190000000001</v>
      </c>
      <c r="E31" s="22">
        <f t="shared" si="7"/>
        <v>1969.2809999999999</v>
      </c>
      <c r="F31" s="22">
        <f>D31*100/C31</f>
        <v>54.520069284064661</v>
      </c>
    </row>
    <row r="32" spans="1:14" ht="25.5" x14ac:dyDescent="0.25">
      <c r="A32" s="27" t="s">
        <v>178</v>
      </c>
      <c r="B32" s="16" t="s">
        <v>36</v>
      </c>
      <c r="C32" s="24">
        <f>C34+C35+C36</f>
        <v>6103.4</v>
      </c>
      <c r="D32" s="24">
        <f>D34+D35+D36</f>
        <v>1514.3810000000001</v>
      </c>
      <c r="E32" s="22">
        <f t="shared" si="7"/>
        <v>4589.0189999999993</v>
      </c>
      <c r="F32" s="22">
        <f>D32*100/C32</f>
        <v>24.812088344201594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6088.4</v>
      </c>
      <c r="D34" s="32">
        <v>1378.76</v>
      </c>
      <c r="E34" s="32">
        <f>C34-D34</f>
        <v>4709.6399999999994</v>
      </c>
      <c r="F34" s="32">
        <f>D34*100/C34</f>
        <v>22.645686879968466</v>
      </c>
    </row>
    <row r="35" spans="1:14" ht="24" x14ac:dyDescent="0.25">
      <c r="A35" s="29" t="s">
        <v>193</v>
      </c>
      <c r="B35" s="34" t="s">
        <v>194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15</v>
      </c>
      <c r="D36" s="32">
        <v>135.62100000000001</v>
      </c>
      <c r="E36" s="32">
        <f>C36-D36</f>
        <v>-120.62100000000001</v>
      </c>
      <c r="F36" s="32">
        <f>D36*100/C36</f>
        <v>904.14</v>
      </c>
    </row>
    <row r="37" spans="1:14" x14ac:dyDescent="0.25">
      <c r="A37" s="27" t="s">
        <v>180</v>
      </c>
      <c r="B37" s="16" t="s">
        <v>21</v>
      </c>
      <c r="C37" s="22">
        <f>C41+C39+C40</f>
        <v>8950</v>
      </c>
      <c r="D37" s="22">
        <f>D41+D39+D40</f>
        <v>6118.9450000000006</v>
      </c>
      <c r="E37" s="22">
        <f>E41+E39</f>
        <v>2131.0549999999998</v>
      </c>
      <c r="F37" s="22">
        <f>D37*100/C37</f>
        <v>68.368100558659236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8000</v>
      </c>
      <c r="D39" s="14">
        <v>6081.18</v>
      </c>
      <c r="E39" s="14">
        <f>C39-D39</f>
        <v>1918.8199999999997</v>
      </c>
      <c r="F39" s="14">
        <f>D39/C39*100</f>
        <v>76.014750000000006</v>
      </c>
    </row>
    <row r="40" spans="1:14" ht="25.5" x14ac:dyDescent="0.25">
      <c r="A40" s="26" t="s">
        <v>146</v>
      </c>
      <c r="B40" s="17" t="s">
        <v>147</v>
      </c>
      <c r="C40" s="14">
        <v>700</v>
      </c>
      <c r="D40" s="14">
        <v>0</v>
      </c>
      <c r="E40" s="14">
        <f>C40-D40</f>
        <v>700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250</v>
      </c>
      <c r="D41" s="14">
        <v>37.765000000000001</v>
      </c>
      <c r="E41" s="14">
        <f t="shared" ref="E41:E44" si="9">C41-D41</f>
        <v>212.23500000000001</v>
      </c>
      <c r="F41" s="14">
        <f>D41*100/C41</f>
        <v>15.106</v>
      </c>
    </row>
    <row r="42" spans="1:14" x14ac:dyDescent="0.25">
      <c r="A42" s="27" t="s">
        <v>179</v>
      </c>
      <c r="B42" s="36" t="s">
        <v>20</v>
      </c>
      <c r="C42" s="22">
        <v>61</v>
      </c>
      <c r="D42" s="22">
        <v>10.683</v>
      </c>
      <c r="E42" s="22">
        <f t="shared" si="9"/>
        <v>50.317</v>
      </c>
      <c r="F42" s="22">
        <f>D42*100/C42</f>
        <v>17.51311475409836</v>
      </c>
    </row>
    <row r="43" spans="1:14" x14ac:dyDescent="0.25">
      <c r="A43" s="27" t="s">
        <v>185</v>
      </c>
      <c r="B43" s="16" t="s">
        <v>19</v>
      </c>
      <c r="C43" s="22">
        <v>3107.8</v>
      </c>
      <c r="D43" s="22">
        <v>958.26499999999999</v>
      </c>
      <c r="E43" s="22">
        <f t="shared" si="9"/>
        <v>2149.5350000000003</v>
      </c>
      <c r="F43" s="22">
        <f>D43*100/C43</f>
        <v>30.834191389407295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11.705</v>
      </c>
      <c r="E44" s="22">
        <f t="shared" si="9"/>
        <v>-11.705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670414.67500000005</v>
      </c>
      <c r="D45" s="22">
        <f>D47+D48+D49+D53+D52+D50+D51</f>
        <v>400097.53599999996</v>
      </c>
      <c r="E45" s="22">
        <f t="shared" ref="E45" si="10">E47+E48+E49+E53+E52</f>
        <v>270317.13899999997</v>
      </c>
      <c r="F45" s="22">
        <f t="shared" ref="F45" si="11">D45*100/C45</f>
        <v>59.679113676919428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271264.38</v>
      </c>
      <c r="D47" s="14">
        <v>226820.274</v>
      </c>
      <c r="E47" s="14">
        <f t="shared" ref="E47:E83" si="12">C47-D47</f>
        <v>44444.106</v>
      </c>
      <c r="F47" s="14">
        <f>D47*100/C47</f>
        <v>83.615944710470288</v>
      </c>
      <c r="N47" s="45"/>
    </row>
    <row r="48" spans="1:14" x14ac:dyDescent="0.25">
      <c r="A48" s="26" t="s">
        <v>132</v>
      </c>
      <c r="B48" s="17" t="s">
        <v>123</v>
      </c>
      <c r="C48" s="14">
        <v>393855.8</v>
      </c>
      <c r="D48" s="14">
        <v>173421.16200000001</v>
      </c>
      <c r="E48" s="14">
        <f t="shared" si="12"/>
        <v>220434.63799999998</v>
      </c>
      <c r="F48" s="14">
        <f t="shared" ref="F48:F52" si="13">D48*100/C48</f>
        <v>44.031638482916854</v>
      </c>
    </row>
    <row r="49" spans="1:13" x14ac:dyDescent="0.25">
      <c r="A49" s="26" t="s">
        <v>151</v>
      </c>
      <c r="B49" s="17" t="s">
        <v>152</v>
      </c>
      <c r="C49" s="14">
        <v>7902.56</v>
      </c>
      <c r="D49" s="14">
        <v>2902.6</v>
      </c>
      <c r="E49" s="14">
        <f t="shared" si="12"/>
        <v>4999.9600000000009</v>
      </c>
      <c r="F49" s="14">
        <f t="shared" si="13"/>
        <v>36.729869814338642</v>
      </c>
    </row>
    <row r="50" spans="1:13" ht="16.5" customHeight="1" x14ac:dyDescent="0.25">
      <c r="A50" s="26" t="s">
        <v>187</v>
      </c>
      <c r="B50" s="17" t="s">
        <v>189</v>
      </c>
      <c r="C50" s="14">
        <v>0</v>
      </c>
      <c r="D50" s="14">
        <v>0</v>
      </c>
      <c r="E50" s="14">
        <f t="shared" si="12"/>
        <v>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438.435</v>
      </c>
      <c r="D52" s="14">
        <v>0</v>
      </c>
      <c r="E52" s="14">
        <f t="shared" si="12"/>
        <v>438.435</v>
      </c>
      <c r="F52" s="14">
        <f t="shared" si="13"/>
        <v>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2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C55+C67+C72+C78+C84+C64+C91+C95+C102+C107+C111</f>
        <v>2060315.1069999998</v>
      </c>
      <c r="D54" s="22">
        <f>D55+D67+D72+D78+D84+D64+D91+D95+D102+D107+D110</f>
        <v>591037.90599999996</v>
      </c>
      <c r="E54" s="22">
        <f t="shared" si="12"/>
        <v>1469277.2009999999</v>
      </c>
      <c r="F54" s="22">
        <f t="shared" ref="F54:F88" si="14">D54*100/C54</f>
        <v>28.686772425825833</v>
      </c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C57+C58+C59+C61+C62+C63+C60</f>
        <v>244433.31400000001</v>
      </c>
      <c r="D55" s="22">
        <f>SUM(D57:D63)</f>
        <v>62534.972000000002</v>
      </c>
      <c r="E55" s="22">
        <f t="shared" si="12"/>
        <v>181898.342</v>
      </c>
      <c r="F55" s="22">
        <f t="shared" si="14"/>
        <v>25.583653462228146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10488.332</v>
      </c>
      <c r="D57" s="14">
        <v>4294.6850000000004</v>
      </c>
      <c r="E57" s="14">
        <f t="shared" si="12"/>
        <v>6193.6469999999999</v>
      </c>
      <c r="F57" s="14">
        <f t="shared" si="14"/>
        <v>40.947264064486141</v>
      </c>
    </row>
    <row r="58" spans="1:13" ht="38.25" x14ac:dyDescent="0.25">
      <c r="A58" s="26" t="s">
        <v>41</v>
      </c>
      <c r="B58" s="13" t="s">
        <v>49</v>
      </c>
      <c r="C58" s="23">
        <v>5242.9470000000001</v>
      </c>
      <c r="D58" s="14">
        <v>1347.992</v>
      </c>
      <c r="E58" s="14">
        <f t="shared" si="12"/>
        <v>3894.9549999999999</v>
      </c>
      <c r="F58" s="14">
        <f t="shared" si="14"/>
        <v>25.710578420876651</v>
      </c>
      <c r="M58" s="46"/>
    </row>
    <row r="59" spans="1:13" ht="38.25" x14ac:dyDescent="0.25">
      <c r="A59" s="26" t="s">
        <v>42</v>
      </c>
      <c r="B59" s="13" t="s">
        <v>50</v>
      </c>
      <c r="C59" s="23">
        <v>177110.1</v>
      </c>
      <c r="D59" s="14">
        <v>45085.482000000004</v>
      </c>
      <c r="E59" s="14">
        <f t="shared" si="12"/>
        <v>132024.61800000002</v>
      </c>
      <c r="F59" s="14">
        <f t="shared" si="14"/>
        <v>25.45618911626158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0</v>
      </c>
      <c r="E60" s="14">
        <f t="shared" si="12"/>
        <v>8.6</v>
      </c>
      <c r="F60" s="14">
        <f t="shared" si="14"/>
        <v>0</v>
      </c>
    </row>
    <row r="61" spans="1:13" x14ac:dyDescent="0.25">
      <c r="A61" s="26" t="s">
        <v>43</v>
      </c>
      <c r="B61" s="13" t="s">
        <v>51</v>
      </c>
      <c r="C61" s="23">
        <v>30896.5</v>
      </c>
      <c r="D61" s="14">
        <v>11030.823</v>
      </c>
      <c r="E61" s="14">
        <f t="shared" si="12"/>
        <v>19865.677</v>
      </c>
      <c r="F61" s="14">
        <f t="shared" si="14"/>
        <v>35.702500283203598</v>
      </c>
    </row>
    <row r="62" spans="1:13" x14ac:dyDescent="0.25">
      <c r="A62" s="26" t="s">
        <v>44</v>
      </c>
      <c r="B62" s="13" t="s">
        <v>52</v>
      </c>
      <c r="C62" s="23">
        <v>5000</v>
      </c>
      <c r="D62" s="14">
        <v>0</v>
      </c>
      <c r="E62" s="14">
        <f t="shared" si="12"/>
        <v>5000</v>
      </c>
      <c r="F62" s="14">
        <v>0</v>
      </c>
    </row>
    <row r="63" spans="1:13" x14ac:dyDescent="0.25">
      <c r="A63" s="26" t="s">
        <v>45</v>
      </c>
      <c r="B63" s="13" t="s">
        <v>53</v>
      </c>
      <c r="C63" s="23">
        <v>15686.834999999999</v>
      </c>
      <c r="D63" s="14">
        <v>775.99</v>
      </c>
      <c r="E63" s="14">
        <f t="shared" si="12"/>
        <v>14910.844999999999</v>
      </c>
      <c r="F63" s="14">
        <f t="shared" si="14"/>
        <v>4.9467594960997552</v>
      </c>
    </row>
    <row r="64" spans="1:13" x14ac:dyDescent="0.25">
      <c r="A64" s="27" t="s">
        <v>46</v>
      </c>
      <c r="B64" s="16" t="s">
        <v>14</v>
      </c>
      <c r="C64" s="24">
        <f>C66</f>
        <v>542.4</v>
      </c>
      <c r="D64" s="22">
        <f>D66</f>
        <v>123.011</v>
      </c>
      <c r="E64" s="22">
        <f t="shared" si="12"/>
        <v>419.38900000000001</v>
      </c>
      <c r="F64" s="22">
        <f t="shared" si="14"/>
        <v>22.679019174041301</v>
      </c>
    </row>
    <row r="65" spans="1:11" x14ac:dyDescent="0.25">
      <c r="A65" s="26"/>
      <c r="B65" s="13" t="s">
        <v>6</v>
      </c>
      <c r="C65" s="24"/>
      <c r="D65" s="22"/>
      <c r="E65" s="14"/>
      <c r="F65" s="14"/>
    </row>
    <row r="66" spans="1:11" x14ac:dyDescent="0.25">
      <c r="A66" s="26" t="s">
        <v>47</v>
      </c>
      <c r="B66" s="13" t="s">
        <v>54</v>
      </c>
      <c r="C66" s="23">
        <v>542.4</v>
      </c>
      <c r="D66" s="14">
        <v>123.011</v>
      </c>
      <c r="E66" s="14">
        <f t="shared" si="12"/>
        <v>419.38900000000001</v>
      </c>
      <c r="F66" s="14">
        <f t="shared" si="14"/>
        <v>22.679019174041301</v>
      </c>
    </row>
    <row r="67" spans="1:11" x14ac:dyDescent="0.25">
      <c r="A67" s="27" t="s">
        <v>55</v>
      </c>
      <c r="B67" s="16" t="s">
        <v>13</v>
      </c>
      <c r="C67" s="24">
        <f>C69+C70+C71</f>
        <v>32358.999999999996</v>
      </c>
      <c r="D67" s="24">
        <f>D69+D70+D71</f>
        <v>7187.0659999999998</v>
      </c>
      <c r="E67" s="22">
        <f t="shared" si="12"/>
        <v>25171.933999999997</v>
      </c>
      <c r="F67" s="22">
        <f t="shared" si="14"/>
        <v>22.21040823264007</v>
      </c>
    </row>
    <row r="68" spans="1:11" x14ac:dyDescent="0.25">
      <c r="A68" s="26"/>
      <c r="B68" s="20" t="s">
        <v>6</v>
      </c>
      <c r="C68" s="14"/>
      <c r="D68" s="14"/>
      <c r="E68" s="14"/>
      <c r="F68" s="14"/>
    </row>
    <row r="69" spans="1:11" ht="25.5" x14ac:dyDescent="0.25">
      <c r="A69" s="26" t="s">
        <v>56</v>
      </c>
      <c r="B69" s="13" t="s">
        <v>58</v>
      </c>
      <c r="C69" s="23">
        <v>30488.6</v>
      </c>
      <c r="D69" s="14">
        <v>7187.0659999999998</v>
      </c>
      <c r="E69" s="14">
        <f t="shared" si="12"/>
        <v>23301.534</v>
      </c>
      <c r="F69" s="14">
        <f t="shared" si="14"/>
        <v>23.572961697158938</v>
      </c>
    </row>
    <row r="70" spans="1:11" x14ac:dyDescent="0.25">
      <c r="A70" s="26" t="s">
        <v>57</v>
      </c>
      <c r="B70" s="13" t="s">
        <v>59</v>
      </c>
      <c r="C70" s="14">
        <v>1273.0999999999999</v>
      </c>
      <c r="D70" s="14">
        <v>0</v>
      </c>
      <c r="E70" s="14">
        <f t="shared" si="12"/>
        <v>1273.0999999999999</v>
      </c>
      <c r="F70" s="14">
        <f t="shared" si="14"/>
        <v>0</v>
      </c>
    </row>
    <row r="71" spans="1:11" ht="33.75" customHeight="1" x14ac:dyDescent="0.25">
      <c r="A71" s="26" t="s">
        <v>198</v>
      </c>
      <c r="B71" s="13" t="s">
        <v>199</v>
      </c>
      <c r="C71" s="14">
        <v>597.29999999999995</v>
      </c>
      <c r="D71" s="14">
        <v>0</v>
      </c>
      <c r="E71" s="14">
        <f t="shared" si="12"/>
        <v>597.29999999999995</v>
      </c>
      <c r="F71" s="14">
        <f t="shared" si="14"/>
        <v>0</v>
      </c>
    </row>
    <row r="72" spans="1:11" x14ac:dyDescent="0.25">
      <c r="A72" s="27" t="s">
        <v>60</v>
      </c>
      <c r="B72" s="16" t="s">
        <v>12</v>
      </c>
      <c r="C72" s="22">
        <f>+C75+C76+C77+C74</f>
        <v>148658.815</v>
      </c>
      <c r="D72" s="22">
        <f>+D75+D76+D77+D74</f>
        <v>68507.804000000004</v>
      </c>
      <c r="E72" s="22">
        <f t="shared" si="12"/>
        <v>80151.010999999999</v>
      </c>
      <c r="F72" s="22">
        <f t="shared" si="14"/>
        <v>46.083916382624203</v>
      </c>
    </row>
    <row r="73" spans="1:11" x14ac:dyDescent="0.25">
      <c r="A73" s="26"/>
      <c r="B73" s="20" t="s">
        <v>6</v>
      </c>
      <c r="C73" s="14"/>
      <c r="D73" s="22"/>
      <c r="E73" s="14"/>
      <c r="F73" s="14"/>
    </row>
    <row r="74" spans="1:11" x14ac:dyDescent="0.25">
      <c r="A74" s="26" t="s">
        <v>61</v>
      </c>
      <c r="B74" s="20" t="s">
        <v>71</v>
      </c>
      <c r="C74" s="14">
        <v>900</v>
      </c>
      <c r="D74" s="14">
        <v>0</v>
      </c>
      <c r="E74" s="14">
        <f t="shared" si="12"/>
        <v>900</v>
      </c>
      <c r="F74" s="14">
        <f t="shared" si="14"/>
        <v>0</v>
      </c>
    </row>
    <row r="75" spans="1:11" x14ac:dyDescent="0.25">
      <c r="A75" s="26" t="s">
        <v>62</v>
      </c>
      <c r="B75" s="13" t="s">
        <v>72</v>
      </c>
      <c r="C75" s="23">
        <v>23902.2</v>
      </c>
      <c r="D75" s="14">
        <v>5483.2389999999996</v>
      </c>
      <c r="E75" s="14">
        <f t="shared" si="12"/>
        <v>18418.961000000003</v>
      </c>
      <c r="F75" s="14">
        <f t="shared" si="14"/>
        <v>22.940310933721577</v>
      </c>
    </row>
    <row r="76" spans="1:11" x14ac:dyDescent="0.25">
      <c r="A76" s="26" t="s">
        <v>63</v>
      </c>
      <c r="B76" s="13" t="s">
        <v>73</v>
      </c>
      <c r="C76" s="23">
        <v>62185.059000000001</v>
      </c>
      <c r="D76" s="14">
        <v>26084.6</v>
      </c>
      <c r="E76" s="14">
        <f t="shared" si="12"/>
        <v>36100.459000000003</v>
      </c>
      <c r="F76" s="14">
        <f t="shared" si="14"/>
        <v>41.946731931218395</v>
      </c>
    </row>
    <row r="77" spans="1:11" x14ac:dyDescent="0.25">
      <c r="A77" s="26" t="s">
        <v>64</v>
      </c>
      <c r="B77" s="13" t="s">
        <v>74</v>
      </c>
      <c r="C77" s="14">
        <v>61671.555999999997</v>
      </c>
      <c r="D77" s="14">
        <v>36939.964999999997</v>
      </c>
      <c r="E77" s="14">
        <f t="shared" si="12"/>
        <v>24731.591</v>
      </c>
      <c r="F77" s="14">
        <f t="shared" si="14"/>
        <v>59.897896852156606</v>
      </c>
    </row>
    <row r="78" spans="1:11" x14ac:dyDescent="0.25">
      <c r="A78" s="38" t="s">
        <v>65</v>
      </c>
      <c r="B78" s="39" t="s">
        <v>11</v>
      </c>
      <c r="C78" s="22">
        <f>C81+C82+C80+C83</f>
        <v>703333.30699999991</v>
      </c>
      <c r="D78" s="22">
        <f>D81+D82+D80+D83</f>
        <v>206624.63399999999</v>
      </c>
      <c r="E78" s="22">
        <f t="shared" si="12"/>
        <v>496708.67299999995</v>
      </c>
      <c r="F78" s="22">
        <f t="shared" si="14"/>
        <v>29.377911147324635</v>
      </c>
      <c r="G78" s="40"/>
      <c r="H78" s="40"/>
      <c r="I78" s="40"/>
      <c r="J78" s="40"/>
      <c r="K78" s="40"/>
    </row>
    <row r="79" spans="1:11" x14ac:dyDescent="0.25">
      <c r="A79" s="26"/>
      <c r="B79" s="20" t="s">
        <v>6</v>
      </c>
      <c r="C79" s="14"/>
      <c r="D79" s="14"/>
      <c r="E79" s="14"/>
      <c r="F79" s="14"/>
    </row>
    <row r="80" spans="1:11" x14ac:dyDescent="0.25">
      <c r="A80" s="26" t="s">
        <v>66</v>
      </c>
      <c r="B80" s="13" t="s">
        <v>75</v>
      </c>
      <c r="C80" s="14">
        <v>48380.597000000002</v>
      </c>
      <c r="D80" s="14">
        <v>6946.9549999999999</v>
      </c>
      <c r="E80" s="14">
        <f t="shared" si="12"/>
        <v>41433.642</v>
      </c>
      <c r="F80" s="14">
        <f t="shared" si="14"/>
        <v>14.358969154514567</v>
      </c>
    </row>
    <row r="81" spans="1:13" x14ac:dyDescent="0.25">
      <c r="A81" s="26" t="s">
        <v>67</v>
      </c>
      <c r="B81" s="13" t="s">
        <v>76</v>
      </c>
      <c r="C81" s="14">
        <v>576800.97499999998</v>
      </c>
      <c r="D81" s="14">
        <v>190173.94699999999</v>
      </c>
      <c r="E81" s="14">
        <f t="shared" si="12"/>
        <v>386627.02799999999</v>
      </c>
      <c r="F81" s="14">
        <f t="shared" si="14"/>
        <v>32.970462125172375</v>
      </c>
      <c r="M81" s="46"/>
    </row>
    <row r="82" spans="1:13" x14ac:dyDescent="0.25">
      <c r="A82" s="26" t="s">
        <v>68</v>
      </c>
      <c r="B82" s="13" t="s">
        <v>77</v>
      </c>
      <c r="C82" s="14">
        <v>56994.334999999999</v>
      </c>
      <c r="D82" s="14">
        <v>3418.9369999999999</v>
      </c>
      <c r="E82" s="14">
        <f t="shared" si="12"/>
        <v>53575.398000000001</v>
      </c>
      <c r="F82" s="14">
        <f t="shared" si="14"/>
        <v>5.9987312774155539</v>
      </c>
    </row>
    <row r="83" spans="1:13" x14ac:dyDescent="0.25">
      <c r="A83" s="26" t="s">
        <v>69</v>
      </c>
      <c r="B83" s="13" t="s">
        <v>78</v>
      </c>
      <c r="C83" s="14">
        <v>21157.4</v>
      </c>
      <c r="D83" s="14">
        <v>6084.7950000000001</v>
      </c>
      <c r="E83" s="14">
        <f t="shared" si="12"/>
        <v>15072.605000000001</v>
      </c>
      <c r="F83" s="14">
        <f t="shared" si="14"/>
        <v>28.759653832701559</v>
      </c>
    </row>
    <row r="84" spans="1:13" x14ac:dyDescent="0.25">
      <c r="A84" s="27" t="s">
        <v>70</v>
      </c>
      <c r="B84" s="19" t="s">
        <v>10</v>
      </c>
      <c r="C84" s="22">
        <f>C86+C87+C89+C90+C88</f>
        <v>580023.08799999999</v>
      </c>
      <c r="D84" s="22">
        <f>D86+D87+D89+D90+D88</f>
        <v>151723.01899999997</v>
      </c>
      <c r="E84" s="22">
        <f>C84-D84</f>
        <v>428300.06900000002</v>
      </c>
      <c r="F84" s="22">
        <f t="shared" si="14"/>
        <v>26.158099934118479</v>
      </c>
    </row>
    <row r="85" spans="1:13" x14ac:dyDescent="0.25">
      <c r="A85" s="26"/>
      <c r="B85" s="13" t="s">
        <v>6</v>
      </c>
      <c r="C85" s="14"/>
      <c r="D85" s="22"/>
      <c r="E85" s="14"/>
      <c r="F85" s="14"/>
    </row>
    <row r="86" spans="1:13" x14ac:dyDescent="0.25">
      <c r="A86" s="26" t="s">
        <v>79</v>
      </c>
      <c r="B86" s="13" t="s">
        <v>83</v>
      </c>
      <c r="C86" s="14">
        <v>157192.00599999999</v>
      </c>
      <c r="D86" s="14">
        <v>40014.754999999997</v>
      </c>
      <c r="E86" s="14">
        <f t="shared" ref="E86:E111" si="15">C86-D86</f>
        <v>117177.25099999999</v>
      </c>
      <c r="F86" s="14">
        <f t="shared" si="14"/>
        <v>25.455973250955267</v>
      </c>
    </row>
    <row r="87" spans="1:13" x14ac:dyDescent="0.25">
      <c r="A87" s="26" t="s">
        <v>125</v>
      </c>
      <c r="B87" s="13" t="s">
        <v>84</v>
      </c>
      <c r="C87" s="23">
        <v>252417.239</v>
      </c>
      <c r="D87" s="14">
        <v>66345.471999999994</v>
      </c>
      <c r="E87" s="14">
        <f t="shared" si="15"/>
        <v>186071.76699999999</v>
      </c>
      <c r="F87" s="14">
        <f t="shared" si="14"/>
        <v>26.284049482056172</v>
      </c>
    </row>
    <row r="88" spans="1:13" x14ac:dyDescent="0.25">
      <c r="A88" s="26" t="s">
        <v>128</v>
      </c>
      <c r="B88" s="13" t="s">
        <v>136</v>
      </c>
      <c r="C88" s="23">
        <v>93502.649000000005</v>
      </c>
      <c r="D88" s="14">
        <v>26190.690999999999</v>
      </c>
      <c r="E88" s="14">
        <f t="shared" si="15"/>
        <v>67311.958000000013</v>
      </c>
      <c r="F88" s="14">
        <f t="shared" si="14"/>
        <v>28.010640639710644</v>
      </c>
    </row>
    <row r="89" spans="1:13" x14ac:dyDescent="0.25">
      <c r="A89" s="26" t="s">
        <v>80</v>
      </c>
      <c r="B89" s="13" t="s">
        <v>89</v>
      </c>
      <c r="C89" s="14">
        <v>19097.099999999999</v>
      </c>
      <c r="D89" s="14">
        <v>3259.3719999999998</v>
      </c>
      <c r="E89" s="14">
        <f t="shared" si="15"/>
        <v>15837.727999999999</v>
      </c>
      <c r="F89" s="14">
        <f t="shared" ref="F89:F111" si="16">D89*100/C89</f>
        <v>17.067366249325815</v>
      </c>
    </row>
    <row r="90" spans="1:13" x14ac:dyDescent="0.25">
      <c r="A90" s="26" t="s">
        <v>81</v>
      </c>
      <c r="B90" s="13" t="s">
        <v>90</v>
      </c>
      <c r="C90" s="14">
        <v>57814.093999999997</v>
      </c>
      <c r="D90" s="14">
        <v>15912.728999999999</v>
      </c>
      <c r="E90" s="14">
        <f t="shared" si="15"/>
        <v>41901.364999999998</v>
      </c>
      <c r="F90" s="14">
        <f t="shared" si="16"/>
        <v>27.523961544740285</v>
      </c>
    </row>
    <row r="91" spans="1:13" x14ac:dyDescent="0.25">
      <c r="A91" s="27" t="s">
        <v>82</v>
      </c>
      <c r="B91" s="16" t="s">
        <v>9</v>
      </c>
      <c r="C91" s="22">
        <f>C93+C94</f>
        <v>137474.84299999999</v>
      </c>
      <c r="D91" s="22">
        <f>SUM(D93:D94)</f>
        <v>36491.775999999998</v>
      </c>
      <c r="E91" s="22">
        <f t="shared" si="15"/>
        <v>100983.067</v>
      </c>
      <c r="F91" s="22">
        <f t="shared" si="16"/>
        <v>26.544330005163197</v>
      </c>
    </row>
    <row r="92" spans="1:13" x14ac:dyDescent="0.25">
      <c r="A92" s="26"/>
      <c r="B92" s="13" t="s">
        <v>6</v>
      </c>
      <c r="C92" s="14"/>
      <c r="D92" s="14"/>
      <c r="E92" s="14"/>
      <c r="F92" s="14"/>
    </row>
    <row r="93" spans="1:13" x14ac:dyDescent="0.25">
      <c r="A93" s="26" t="s">
        <v>85</v>
      </c>
      <c r="B93" s="13" t="s">
        <v>86</v>
      </c>
      <c r="C93" s="14">
        <v>91169.380999999994</v>
      </c>
      <c r="D93" s="14">
        <v>24554.866999999998</v>
      </c>
      <c r="E93" s="14">
        <f t="shared" si="15"/>
        <v>66614.513999999996</v>
      </c>
      <c r="F93" s="14">
        <f t="shared" si="16"/>
        <v>26.933238693372285</v>
      </c>
    </row>
    <row r="94" spans="1:13" ht="25.5" x14ac:dyDescent="0.25">
      <c r="A94" s="26" t="s">
        <v>87</v>
      </c>
      <c r="B94" s="13" t="s">
        <v>88</v>
      </c>
      <c r="C94" s="14">
        <v>46305.462</v>
      </c>
      <c r="D94" s="14">
        <v>11936.909</v>
      </c>
      <c r="E94" s="14">
        <f t="shared" si="15"/>
        <v>34368.553</v>
      </c>
      <c r="F94" s="14">
        <f t="shared" si="16"/>
        <v>25.778619809473014</v>
      </c>
    </row>
    <row r="95" spans="1:13" x14ac:dyDescent="0.25">
      <c r="A95" s="27" t="s">
        <v>91</v>
      </c>
      <c r="B95" s="16" t="s">
        <v>8</v>
      </c>
      <c r="C95" s="22">
        <f>C97+C98+C99+C100+C101</f>
        <v>90395.9</v>
      </c>
      <c r="D95" s="22">
        <f>D97+D98+D99+D100+D101</f>
        <v>28394.182999999997</v>
      </c>
      <c r="E95" s="22">
        <f t="shared" si="15"/>
        <v>62001.716999999997</v>
      </c>
      <c r="F95" s="22">
        <f t="shared" si="16"/>
        <v>31.410919079294526</v>
      </c>
    </row>
    <row r="96" spans="1:13" x14ac:dyDescent="0.25">
      <c r="A96" s="26"/>
      <c r="B96" s="13" t="s">
        <v>6</v>
      </c>
      <c r="C96" s="22"/>
      <c r="D96" s="14"/>
      <c r="E96" s="14"/>
      <c r="F96" s="14"/>
    </row>
    <row r="97" spans="1:8" x14ac:dyDescent="0.25">
      <c r="A97" s="26" t="s">
        <v>92</v>
      </c>
      <c r="B97" s="13" t="s">
        <v>98</v>
      </c>
      <c r="C97" s="14">
        <v>1546.8</v>
      </c>
      <c r="D97" s="14">
        <v>345.18700000000001</v>
      </c>
      <c r="E97" s="14">
        <f t="shared" si="15"/>
        <v>1201.6129999999998</v>
      </c>
      <c r="F97" s="14">
        <f t="shared" si="16"/>
        <v>22.316201189552629</v>
      </c>
    </row>
    <row r="98" spans="1:8" x14ac:dyDescent="0.25">
      <c r="A98" s="26" t="s">
        <v>93</v>
      </c>
      <c r="B98" s="13" t="s">
        <v>99</v>
      </c>
      <c r="C98" s="14">
        <v>32527.1</v>
      </c>
      <c r="D98" s="14">
        <v>9479</v>
      </c>
      <c r="E98" s="14">
        <f t="shared" si="15"/>
        <v>23048.1</v>
      </c>
      <c r="F98" s="14">
        <f t="shared" si="16"/>
        <v>29.141854023260606</v>
      </c>
    </row>
    <row r="99" spans="1:8" x14ac:dyDescent="0.25">
      <c r="A99" s="26" t="s">
        <v>94</v>
      </c>
      <c r="B99" s="13" t="s">
        <v>100</v>
      </c>
      <c r="C99" s="23">
        <v>30753.3</v>
      </c>
      <c r="D99" s="14">
        <v>13135.691000000001</v>
      </c>
      <c r="E99" s="14">
        <f t="shared" si="15"/>
        <v>17617.608999999997</v>
      </c>
      <c r="F99" s="14">
        <f t="shared" si="16"/>
        <v>42.71311046294219</v>
      </c>
    </row>
    <row r="100" spans="1:8" x14ac:dyDescent="0.25">
      <c r="A100" s="26" t="s">
        <v>95</v>
      </c>
      <c r="B100" s="13" t="s">
        <v>101</v>
      </c>
      <c r="C100" s="14">
        <v>6106.3</v>
      </c>
      <c r="D100" s="14">
        <v>546.76</v>
      </c>
      <c r="E100" s="14">
        <f t="shared" si="15"/>
        <v>5559.54</v>
      </c>
      <c r="F100" s="14">
        <f t="shared" si="16"/>
        <v>8.9540310826523424</v>
      </c>
    </row>
    <row r="101" spans="1:8" x14ac:dyDescent="0.25">
      <c r="A101" s="26" t="s">
        <v>96</v>
      </c>
      <c r="B101" s="13" t="s">
        <v>102</v>
      </c>
      <c r="C101" s="23">
        <v>19462.400000000001</v>
      </c>
      <c r="D101" s="14">
        <v>4887.5450000000001</v>
      </c>
      <c r="E101" s="14">
        <f t="shared" si="15"/>
        <v>14574.855000000001</v>
      </c>
      <c r="F101" s="14">
        <f t="shared" si="16"/>
        <v>25.112755878000655</v>
      </c>
    </row>
    <row r="102" spans="1:8" x14ac:dyDescent="0.25">
      <c r="A102" s="27" t="s">
        <v>97</v>
      </c>
      <c r="B102" s="16" t="s">
        <v>7</v>
      </c>
      <c r="C102" s="24">
        <f>C104+C106+C105</f>
        <v>68412.261000000013</v>
      </c>
      <c r="D102" s="24">
        <f>D104+D106+D105</f>
        <v>18905.681</v>
      </c>
      <c r="E102" s="22">
        <f t="shared" si="15"/>
        <v>49506.580000000016</v>
      </c>
      <c r="F102" s="22">
        <f t="shared" si="16"/>
        <v>27.634930820368584</v>
      </c>
    </row>
    <row r="103" spans="1:8" x14ac:dyDescent="0.25">
      <c r="A103" s="26"/>
      <c r="B103" s="13" t="s">
        <v>6</v>
      </c>
      <c r="C103" s="23"/>
      <c r="D103" s="14"/>
      <c r="E103" s="14"/>
      <c r="F103" s="14"/>
    </row>
    <row r="104" spans="1:8" x14ac:dyDescent="0.25">
      <c r="A104" s="26" t="s">
        <v>103</v>
      </c>
      <c r="B104" s="13" t="s">
        <v>104</v>
      </c>
      <c r="C104" s="23">
        <v>52338.461000000003</v>
      </c>
      <c r="D104" s="14">
        <v>14331.018</v>
      </c>
      <c r="E104" s="14">
        <f t="shared" si="15"/>
        <v>38007.442999999999</v>
      </c>
      <c r="F104" s="14">
        <f t="shared" si="16"/>
        <v>27.38142797129629</v>
      </c>
    </row>
    <row r="105" spans="1:8" x14ac:dyDescent="0.25">
      <c r="A105" s="26" t="s">
        <v>200</v>
      </c>
      <c r="B105" s="13" t="s">
        <v>201</v>
      </c>
      <c r="C105" s="23">
        <v>479.1</v>
      </c>
      <c r="D105" s="14">
        <v>186.095</v>
      </c>
      <c r="E105" s="14">
        <f t="shared" si="15"/>
        <v>293.005</v>
      </c>
      <c r="F105" s="14">
        <f t="shared" si="16"/>
        <v>38.842621582133162</v>
      </c>
    </row>
    <row r="106" spans="1:8" x14ac:dyDescent="0.25">
      <c r="A106" s="26" t="s">
        <v>129</v>
      </c>
      <c r="B106" s="13" t="s">
        <v>130</v>
      </c>
      <c r="C106" s="23">
        <v>15594.7</v>
      </c>
      <c r="D106" s="14">
        <v>4388.5680000000002</v>
      </c>
      <c r="E106" s="14">
        <f t="shared" si="15"/>
        <v>11206.132000000001</v>
      </c>
      <c r="F106" s="14">
        <f t="shared" si="16"/>
        <v>28.141407016486372</v>
      </c>
    </row>
    <row r="107" spans="1:8" x14ac:dyDescent="0.25">
      <c r="A107" s="27" t="s">
        <v>105</v>
      </c>
      <c r="B107" s="16" t="s">
        <v>5</v>
      </c>
      <c r="C107" s="24">
        <f>C109</f>
        <v>24182.179</v>
      </c>
      <c r="D107" s="22">
        <f>D109</f>
        <v>6202.3649999999998</v>
      </c>
      <c r="E107" s="22">
        <f t="shared" si="15"/>
        <v>17979.813999999998</v>
      </c>
      <c r="F107" s="22">
        <f t="shared" si="16"/>
        <v>25.648495117003311</v>
      </c>
    </row>
    <row r="108" spans="1:8" x14ac:dyDescent="0.25">
      <c r="A108" s="26"/>
      <c r="B108" s="13" t="s">
        <v>6</v>
      </c>
      <c r="C108" s="24"/>
      <c r="D108" s="22"/>
      <c r="E108" s="14"/>
      <c r="F108" s="14"/>
    </row>
    <row r="109" spans="1:8" x14ac:dyDescent="0.25">
      <c r="A109" s="26" t="s">
        <v>106</v>
      </c>
      <c r="B109" s="13" t="s">
        <v>107</v>
      </c>
      <c r="C109" s="23">
        <v>24182.179</v>
      </c>
      <c r="D109" s="14">
        <v>6202.3649999999998</v>
      </c>
      <c r="E109" s="14">
        <f t="shared" si="15"/>
        <v>17979.813999999998</v>
      </c>
      <c r="F109" s="14">
        <f t="shared" si="16"/>
        <v>25.648495117003311</v>
      </c>
    </row>
    <row r="110" spans="1:8" x14ac:dyDescent="0.25">
      <c r="A110" s="27" t="s">
        <v>137</v>
      </c>
      <c r="B110" s="16" t="s">
        <v>138</v>
      </c>
      <c r="C110" s="24">
        <f>C111</f>
        <v>30500</v>
      </c>
      <c r="D110" s="24">
        <f>D111</f>
        <v>4343.3950000000004</v>
      </c>
      <c r="E110" s="22">
        <f t="shared" si="15"/>
        <v>26156.605</v>
      </c>
      <c r="F110" s="14">
        <f t="shared" si="16"/>
        <v>14.240639344262297</v>
      </c>
    </row>
    <row r="111" spans="1:8" x14ac:dyDescent="0.25">
      <c r="A111" s="26" t="s">
        <v>139</v>
      </c>
      <c r="B111" s="13" t="s">
        <v>140</v>
      </c>
      <c r="C111" s="23">
        <v>30500</v>
      </c>
      <c r="D111" s="14">
        <v>4343.3950000000004</v>
      </c>
      <c r="E111" s="14">
        <f t="shared" si="15"/>
        <v>26156.605</v>
      </c>
      <c r="F111" s="14">
        <f t="shared" si="16"/>
        <v>14.240639344262297</v>
      </c>
    </row>
    <row r="112" spans="1:8" x14ac:dyDescent="0.25">
      <c r="A112" s="26" t="s">
        <v>37</v>
      </c>
      <c r="B112" s="16" t="s">
        <v>4</v>
      </c>
      <c r="C112" s="24">
        <f>C7-C54</f>
        <v>-146107.33199999994</v>
      </c>
      <c r="D112" s="24">
        <f>D7-D54</f>
        <v>47763.14300000004</v>
      </c>
      <c r="E112" s="14" t="s">
        <v>37</v>
      </c>
      <c r="F112" s="14" t="s">
        <v>37</v>
      </c>
      <c r="H112" s="4"/>
    </row>
    <row r="113" spans="1:8" x14ac:dyDescent="0.25">
      <c r="A113" s="26" t="s">
        <v>208</v>
      </c>
      <c r="B113" s="16" t="s">
        <v>153</v>
      </c>
      <c r="C113" s="24">
        <f>C114+C115</f>
        <v>124000</v>
      </c>
      <c r="D113" s="24">
        <f t="shared" ref="D113" si="17">D114+D115</f>
        <v>0</v>
      </c>
      <c r="E113" s="14" t="s">
        <v>37</v>
      </c>
      <c r="F113" s="14" t="s">
        <v>37</v>
      </c>
      <c r="H113" s="4"/>
    </row>
    <row r="114" spans="1:8" ht="25.5" x14ac:dyDescent="0.25">
      <c r="A114" s="26" t="s">
        <v>157</v>
      </c>
      <c r="B114" s="13" t="s">
        <v>154</v>
      </c>
      <c r="C114" s="23">
        <v>324000</v>
      </c>
      <c r="D114" s="23">
        <v>55000</v>
      </c>
      <c r="E114" s="14" t="s">
        <v>37</v>
      </c>
      <c r="F114" s="14" t="s">
        <v>37</v>
      </c>
      <c r="H114" s="4"/>
    </row>
    <row r="115" spans="1:8" ht="25.5" x14ac:dyDescent="0.25">
      <c r="A115" s="26" t="s">
        <v>158</v>
      </c>
      <c r="B115" s="13" t="s">
        <v>155</v>
      </c>
      <c r="C115" s="23">
        <v>-200000</v>
      </c>
      <c r="D115" s="23">
        <v>-55000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207</v>
      </c>
      <c r="B116" s="66" t="s">
        <v>202</v>
      </c>
      <c r="C116" s="23">
        <f>C117+C118</f>
        <v>0</v>
      </c>
      <c r="D116" s="23">
        <f>D117+D118</f>
        <v>0</v>
      </c>
      <c r="E116" s="14" t="s">
        <v>37</v>
      </c>
      <c r="F116" s="14" t="s">
        <v>37</v>
      </c>
      <c r="H116" s="4"/>
    </row>
    <row r="117" spans="1:8" ht="38.25" x14ac:dyDescent="0.25">
      <c r="A117" s="26" t="s">
        <v>205</v>
      </c>
      <c r="B117" s="13" t="s">
        <v>203</v>
      </c>
      <c r="C117" s="23">
        <v>0</v>
      </c>
      <c r="D117" s="23">
        <v>0</v>
      </c>
      <c r="E117" s="14" t="s">
        <v>37</v>
      </c>
      <c r="F117" s="14" t="s">
        <v>37</v>
      </c>
      <c r="H117" s="4"/>
    </row>
    <row r="118" spans="1:8" ht="30" customHeight="1" x14ac:dyDescent="0.25">
      <c r="A118" s="26" t="s">
        <v>206</v>
      </c>
      <c r="B118" s="13" t="s">
        <v>204</v>
      </c>
      <c r="C118" s="23">
        <v>0</v>
      </c>
      <c r="D118" s="23">
        <v>0</v>
      </c>
      <c r="E118" s="14" t="s">
        <v>37</v>
      </c>
      <c r="F118" s="14" t="s">
        <v>37</v>
      </c>
      <c r="H118" s="4"/>
    </row>
    <row r="119" spans="1:8" x14ac:dyDescent="0.25">
      <c r="A119" s="26" t="s">
        <v>159</v>
      </c>
      <c r="B119" s="16" t="s">
        <v>3</v>
      </c>
      <c r="C119" s="22">
        <f>C120+C121</f>
        <v>22107.379999999888</v>
      </c>
      <c r="D119" s="22">
        <f>D120+D121</f>
        <v>-47763.123000000021</v>
      </c>
      <c r="E119" s="22" t="s">
        <v>37</v>
      </c>
      <c r="F119" s="22" t="s">
        <v>37</v>
      </c>
    </row>
    <row r="120" spans="1:8" x14ac:dyDescent="0.25">
      <c r="A120" s="26" t="s">
        <v>160</v>
      </c>
      <c r="B120" s="13" t="s">
        <v>2</v>
      </c>
      <c r="C120" s="14">
        <v>-2238207.7409999999</v>
      </c>
      <c r="D120" s="14">
        <v>-720836.21499999997</v>
      </c>
      <c r="E120" s="14" t="s">
        <v>37</v>
      </c>
      <c r="F120" s="22" t="s">
        <v>37</v>
      </c>
    </row>
    <row r="121" spans="1:8" x14ac:dyDescent="0.25">
      <c r="A121" s="26" t="s">
        <v>161</v>
      </c>
      <c r="B121" s="13" t="s">
        <v>1</v>
      </c>
      <c r="C121" s="14">
        <v>2260315.1209999998</v>
      </c>
      <c r="D121" s="23">
        <v>673073.09199999995</v>
      </c>
      <c r="E121" s="14" t="s">
        <v>37</v>
      </c>
      <c r="F121" s="22" t="s">
        <v>37</v>
      </c>
    </row>
    <row r="122" spans="1:8" ht="21" customHeight="1" x14ac:dyDescent="0.25">
      <c r="A122" s="26" t="s">
        <v>37</v>
      </c>
      <c r="B122" s="16" t="s">
        <v>0</v>
      </c>
      <c r="C122" s="22">
        <f>C119+C113+C116</f>
        <v>146107.37999999989</v>
      </c>
      <c r="D122" s="22">
        <f>D119+D113+D116</f>
        <v>-47763.123000000021</v>
      </c>
      <c r="E122" s="22" t="s">
        <v>37</v>
      </c>
      <c r="F122" s="22" t="s">
        <v>37</v>
      </c>
    </row>
    <row r="123" spans="1:8" ht="39" customHeight="1" x14ac:dyDescent="0.25">
      <c r="A123" s="73" t="s">
        <v>212</v>
      </c>
      <c r="B123" s="73"/>
      <c r="C123" s="64"/>
      <c r="D123" s="71" t="s">
        <v>211</v>
      </c>
      <c r="E123" s="71"/>
      <c r="F123" s="71"/>
      <c r="G123" s="65"/>
    </row>
    <row r="124" spans="1:8" ht="12.75" customHeight="1" x14ac:dyDescent="0.25">
      <c r="A124" s="43"/>
      <c r="B124" s="43"/>
      <c r="C124" s="44"/>
      <c r="D124" s="62"/>
      <c r="E124" s="62"/>
      <c r="F124" s="62"/>
    </row>
    <row r="125" spans="1:8" ht="30.75" customHeight="1" x14ac:dyDescent="0.25">
      <c r="A125" s="69" t="s">
        <v>210</v>
      </c>
      <c r="B125" s="70"/>
      <c r="C125" s="70"/>
      <c r="D125" s="1"/>
      <c r="E125" s="1"/>
      <c r="F125" s="1"/>
    </row>
    <row r="132" spans="5:5" x14ac:dyDescent="0.25">
      <c r="E132" s="63"/>
    </row>
  </sheetData>
  <mergeCells count="5">
    <mergeCell ref="A2:F3"/>
    <mergeCell ref="A125:C125"/>
    <mergeCell ref="D123:F123"/>
    <mergeCell ref="E4:F4"/>
    <mergeCell ref="A123:B123"/>
  </mergeCells>
  <pageMargins left="0.59055118110236227" right="0" top="0" bottom="0.15748031496062992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191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195</v>
      </c>
      <c r="C5" s="75"/>
      <c r="D5" s="75"/>
      <c r="E5" s="75"/>
      <c r="F5" s="75"/>
      <c r="G5" s="76" t="s">
        <v>196</v>
      </c>
      <c r="H5" s="77"/>
      <c r="I5" s="77"/>
      <c r="J5" s="78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2019-05-22T04:52:33Z</dcterms:modified>
</cp:coreProperties>
</file>